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de\x10impleniafb20teil1de\5\"/>
    </mc:Choice>
  </mc:AlternateContent>
  <xr:revisionPtr revIDLastSave="0" documentId="8_{AF3CA457-64E0-42F9-8B51-537B91BFAD4B}" xr6:coauthVersionLast="46" xr6:coauthVersionMax="46" xr10:uidLastSave="{00000000-0000-0000-0000-000000000000}"/>
  <bookViews>
    <workbookView xWindow="-120" yWindow="-120" windowWidth="27090" windowHeight="16440"/>
  </bookViews>
  <sheets>
    <sheet name="implenia_gb20_veraenderungen_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I24" i="1"/>
  <c r="E24" i="1"/>
  <c r="S23" i="1"/>
  <c r="Q23" i="1"/>
  <c r="O23" i="1"/>
  <c r="M23" i="1"/>
  <c r="G23" i="1"/>
  <c r="Q22" i="1"/>
  <c r="S20" i="1"/>
  <c r="O20" i="1"/>
  <c r="M20" i="1"/>
  <c r="G20" i="1"/>
  <c r="S19" i="1"/>
  <c r="Q19" i="1"/>
  <c r="O19" i="1"/>
  <c r="M19" i="1"/>
  <c r="K18" i="1"/>
  <c r="I18" i="1"/>
  <c r="S17" i="1"/>
  <c r="Q17" i="1"/>
  <c r="O17" i="1"/>
  <c r="M17" i="1"/>
  <c r="K17" i="1"/>
  <c r="I17" i="1"/>
  <c r="I15" i="1"/>
  <c r="E15" i="1"/>
  <c r="I14" i="1"/>
  <c r="E14" i="1"/>
  <c r="S13" i="1"/>
  <c r="Q13" i="1"/>
  <c r="O13" i="1"/>
  <c r="M13" i="1"/>
  <c r="E13" i="1"/>
  <c r="S12" i="1"/>
  <c r="Q12" i="1"/>
  <c r="S10" i="1"/>
  <c r="O10" i="1"/>
  <c r="M10" i="1"/>
  <c r="E10" i="1"/>
  <c r="S9" i="1"/>
  <c r="O9" i="1"/>
  <c r="M9" i="1"/>
  <c r="S8" i="1"/>
  <c r="Q8" i="1"/>
  <c r="O8" i="1"/>
  <c r="M8" i="1"/>
  <c r="S7" i="1"/>
  <c r="O7" i="1"/>
  <c r="M7" i="1"/>
  <c r="I7" i="1"/>
  <c r="S6" i="1"/>
  <c r="Q6" i="1"/>
  <c r="O6" i="1"/>
  <c r="M6" i="1"/>
  <c r="I6" i="1"/>
  <c r="S5" i="1"/>
  <c r="O5" i="1"/>
  <c r="M5" i="1"/>
  <c r="K4" i="1"/>
  <c r="I4" i="1"/>
  <c r="E4" i="1"/>
</calcChain>
</file>

<file path=xl/sharedStrings.xml><?xml version="1.0" encoding="utf-8"?>
<sst xmlns="http://schemas.openxmlformats.org/spreadsheetml/2006/main" count="153" uniqueCount="55">
  <si>
    <t>Veränderungen des konsolidierten Eigenkapitals</t>
  </si>
  <si>
    <t>Reserven</t>
  </si>
  <si>
    <t>in TCHF</t>
  </si>
  <si>
    <t>Aktienkapital</t>
  </si>
  <si>
    <t>Eigene Aktien</t>
  </si>
  <si>
    <t xml:space="preserve">Kapitalreserven </t>
  </si>
  <si>
    <t>Währungsumrechnungsdifferenzen</t>
  </si>
  <si>
    <t>Cashflow-Hedge-Reserven</t>
  </si>
  <si>
    <t>Gewinnreserven</t>
  </si>
  <si>
    <t>Total Eigenkapital Aktionäre</t>
  </si>
  <si>
    <t>Nicht beherrschende Anteile</t>
  </si>
  <si>
    <t>Total Eigenkapital</t>
  </si>
  <si>
    <t>Eigenkapital per 1.1.2020</t>
  </si>
  <si>
    <t>18’841</t>
  </si>
  <si>
    <t>87’978</t>
  </si>
  <si>
    <t>501’308</t>
  </si>
  <si>
    <t>562’689</t>
  </si>
  <si>
    <t>27’780</t>
  </si>
  <si>
    <t>590’469</t>
  </si>
  <si>
    <t>Konzernergebnis</t>
  </si>
  <si>
    <t>‑</t>
  </si>
  <si>
    <t>2’650</t>
  </si>
  <si>
    <t>Übriges Gesamtergebnis</t>
  </si>
  <si>
    <t>Gesamtergebnis</t>
  </si>
  <si>
    <t>2’619</t>
  </si>
  <si>
    <t>Bardividende</t>
  </si>
  <si>
    <t>Sachdividende Ina Invest Holding AG</t>
  </si>
  <si>
    <t>Veränderung eigene Aktien</t>
  </si>
  <si>
    <t>Aktienbasierte Vergütungen</t>
  </si>
  <si>
    <t>1’070</t>
  </si>
  <si>
    <t>Veränderung nicht beherrschende Anteile</t>
  </si>
  <si>
    <t>Total übrige Eigenkapitalveränderungen</t>
  </si>
  <si>
    <t>Total Eigenkapital per 31.12.2020</t>
  </si>
  <si>
    <t>88’105</t>
  </si>
  <si>
    <t>231’343</t>
  </si>
  <si>
    <t>278’742</t>
  </si>
  <si>
    <t>24’285</t>
  </si>
  <si>
    <t>303’027</t>
  </si>
  <si>
    <t>Eigenkapital per 1.1.2019</t>
  </si>
  <si>
    <t>90’414</t>
  </si>
  <si>
    <t>490’620</t>
  </si>
  <si>
    <t>560’297</t>
  </si>
  <si>
    <t>24’878</t>
  </si>
  <si>
    <t>585’175</t>
  </si>
  <si>
    <t>29’651</t>
  </si>
  <si>
    <t>4’269</t>
  </si>
  <si>
    <t>33’920</t>
  </si>
  <si>
    <t>19’005</t>
  </si>
  <si>
    <t>9’217</t>
  </si>
  <si>
    <t>4’234</t>
  </si>
  <si>
    <t>13’451</t>
  </si>
  <si>
    <t>Dividenden</t>
  </si>
  <si>
    <t>3’928</t>
  </si>
  <si>
    <t>2’615</t>
  </si>
  <si>
    <t>Total Eigenkapital per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</si>
</sst>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.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9" fillId="0" borderId="0" xfId="0" applyFont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20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tabSelected="1" workbookViewId="0">
      <selection activeCell="A28" sqref="A28"/>
    </sheetView>
  </sheetViews>
  <sheetFormatPr baseColWidth="10" defaultRowHeight="15" x14ac:dyDescent="0.25"/>
  <cols>
    <col min="1" max="1" width="33.85546875" bestFit="1" customWidth="1"/>
    <col min="2" max="2" width="0.7109375" customWidth="1"/>
    <col min="3" max="3" width="11.28515625" bestFit="1" customWidth="1"/>
    <col min="4" max="4" width="0.7109375" customWidth="1"/>
    <col min="5" max="5" width="11.7109375" bestFit="1" customWidth="1"/>
    <col min="6" max="6" width="0.7109375" customWidth="1"/>
    <col min="7" max="7" width="14" customWidth="1"/>
    <col min="8" max="8" width="0.5703125" customWidth="1"/>
    <col min="9" max="9" width="30.42578125" customWidth="1"/>
    <col min="10" max="10" width="0.85546875" customWidth="1"/>
    <col min="11" max="11" width="22.5703125" customWidth="1"/>
    <col min="12" max="12" width="0.7109375" customWidth="1"/>
    <col min="13" max="13" width="15.28515625" customWidth="1"/>
    <col min="14" max="14" width="0.7109375" customWidth="1"/>
    <col min="15" max="15" width="23" bestFit="1" customWidth="1"/>
    <col min="16" max="16" width="0.7109375" customWidth="1"/>
    <col min="17" max="17" width="23.85546875" bestFit="1" customWidth="1"/>
    <col min="18" max="18" width="0.7109375" customWidth="1"/>
    <col min="19" max="19" width="14.5703125" bestFit="1" customWidth="1"/>
  </cols>
  <sheetData>
    <row r="1" spans="1:19" ht="18.75" x14ac:dyDescent="0.3">
      <c r="A1" s="1" t="s">
        <v>0</v>
      </c>
    </row>
    <row r="2" spans="1:19" x14ac:dyDescent="0.25">
      <c r="A2" s="2"/>
      <c r="B2" s="9"/>
      <c r="C2" s="2"/>
      <c r="D2" s="9"/>
      <c r="E2" s="2"/>
      <c r="F2" s="9"/>
      <c r="G2" s="11" t="s">
        <v>1</v>
      </c>
      <c r="H2" s="12"/>
      <c r="I2" s="12"/>
      <c r="J2" s="12"/>
      <c r="K2" s="12"/>
      <c r="L2" s="12"/>
      <c r="M2" s="13"/>
      <c r="N2" s="9"/>
      <c r="O2" s="2"/>
      <c r="P2" s="9"/>
      <c r="Q2" s="2"/>
      <c r="R2" s="9"/>
      <c r="S2" s="2"/>
    </row>
    <row r="3" spans="1:19" ht="20.25" customHeight="1" x14ac:dyDescent="0.25">
      <c r="A3" s="4" t="s">
        <v>2</v>
      </c>
      <c r="B3" s="3"/>
      <c r="C3" s="4" t="s">
        <v>3</v>
      </c>
      <c r="D3" s="3"/>
      <c r="E3" s="4" t="s">
        <v>4</v>
      </c>
      <c r="F3" s="3"/>
      <c r="G3" s="4" t="s">
        <v>5</v>
      </c>
      <c r="H3" s="3"/>
      <c r="I3" s="4" t="s">
        <v>6</v>
      </c>
      <c r="J3" s="3"/>
      <c r="K3" s="4" t="s">
        <v>7</v>
      </c>
      <c r="L3" s="3"/>
      <c r="M3" s="4" t="s">
        <v>8</v>
      </c>
      <c r="N3" s="3"/>
      <c r="O3" s="4" t="s">
        <v>9</v>
      </c>
      <c r="P3" s="3"/>
      <c r="Q3" s="4" t="s">
        <v>10</v>
      </c>
      <c r="R3" s="3"/>
      <c r="S3" s="4" t="s">
        <v>11</v>
      </c>
    </row>
    <row r="4" spans="1:19" ht="26.25" x14ac:dyDescent="0.25">
      <c r="A4" s="4" t="s">
        <v>12</v>
      </c>
      <c r="B4" s="3"/>
      <c r="C4" s="5" t="s">
        <v>13</v>
      </c>
      <c r="D4" s="3"/>
      <c r="E4" s="5" t="str">
        <f>"(540)"</f>
        <v>(540)</v>
      </c>
      <c r="F4" s="3"/>
      <c r="G4" s="5" t="s">
        <v>14</v>
      </c>
      <c r="H4" s="3"/>
      <c r="I4" s="5" t="str">
        <f>"(44’868)"</f>
        <v>(44’868)</v>
      </c>
      <c r="J4" s="3"/>
      <c r="K4" s="5" t="str">
        <f>"(30)"</f>
        <v>(30)</v>
      </c>
      <c r="L4" s="3"/>
      <c r="M4" s="5" t="s">
        <v>15</v>
      </c>
      <c r="N4" s="3"/>
      <c r="O4" s="5" t="s">
        <v>16</v>
      </c>
      <c r="P4" s="3"/>
      <c r="Q4" s="5" t="s">
        <v>17</v>
      </c>
      <c r="R4" s="3"/>
      <c r="S4" s="5" t="s">
        <v>18</v>
      </c>
    </row>
    <row r="5" spans="1:19" x14ac:dyDescent="0.25">
      <c r="A5" s="6" t="s">
        <v>19</v>
      </c>
      <c r="B5" s="3"/>
      <c r="C5" s="7" t="s">
        <v>20</v>
      </c>
      <c r="D5" s="3"/>
      <c r="E5" s="7" t="s">
        <v>20</v>
      </c>
      <c r="F5" s="3"/>
      <c r="G5" s="7" t="s">
        <v>20</v>
      </c>
      <c r="H5" s="3"/>
      <c r="I5" s="7" t="s">
        <v>20</v>
      </c>
      <c r="J5" s="3"/>
      <c r="K5" s="7" t="s">
        <v>20</v>
      </c>
      <c r="L5" s="3"/>
      <c r="M5" s="7" t="str">
        <f>"(134’702)"</f>
        <v>(134’702)</v>
      </c>
      <c r="N5" s="3"/>
      <c r="O5" s="5" t="str">
        <f>"(134’702)"</f>
        <v>(134’702)</v>
      </c>
      <c r="P5" s="3"/>
      <c r="Q5" s="7" t="s">
        <v>21</v>
      </c>
      <c r="R5" s="3"/>
      <c r="S5" s="5" t="str">
        <f>"(132’052)"</f>
        <v>(132’052)</v>
      </c>
    </row>
    <row r="6" spans="1:19" x14ac:dyDescent="0.25">
      <c r="A6" s="6" t="s">
        <v>22</v>
      </c>
      <c r="B6" s="3"/>
      <c r="C6" s="7" t="s">
        <v>20</v>
      </c>
      <c r="D6" s="3"/>
      <c r="E6" s="7" t="s">
        <v>20</v>
      </c>
      <c r="F6" s="3"/>
      <c r="G6" s="7" t="s">
        <v>20</v>
      </c>
      <c r="H6" s="3"/>
      <c r="I6" s="7" t="str">
        <f>"(13’724)"</f>
        <v>(13’724)</v>
      </c>
      <c r="J6" s="3"/>
      <c r="K6" s="7">
        <v>30</v>
      </c>
      <c r="L6" s="3"/>
      <c r="M6" s="7" t="str">
        <f>"(9’025)"</f>
        <v>(9’025)</v>
      </c>
      <c r="N6" s="3"/>
      <c r="O6" s="5" t="str">
        <f>"(22’719)"</f>
        <v>(22’719)</v>
      </c>
      <c r="P6" s="3"/>
      <c r="Q6" s="7" t="str">
        <f>"(31)"</f>
        <v>(31)</v>
      </c>
      <c r="R6" s="3"/>
      <c r="S6" s="5" t="str">
        <f>"(22’750)"</f>
        <v>(22’750)</v>
      </c>
    </row>
    <row r="7" spans="1:19" ht="15.75" thickBot="1" x14ac:dyDescent="0.3">
      <c r="A7" s="8" t="s">
        <v>23</v>
      </c>
      <c r="B7" s="3"/>
      <c r="C7" s="5" t="s">
        <v>20</v>
      </c>
      <c r="D7" s="3"/>
      <c r="E7" s="5" t="s">
        <v>20</v>
      </c>
      <c r="F7" s="3"/>
      <c r="G7" s="5" t="s">
        <v>20</v>
      </c>
      <c r="H7" s="3"/>
      <c r="I7" s="5" t="str">
        <f>"(13’724)"</f>
        <v>(13’724)</v>
      </c>
      <c r="J7" s="3"/>
      <c r="K7" s="5">
        <v>30</v>
      </c>
      <c r="L7" s="3"/>
      <c r="M7" s="5" t="str">
        <f>"(143’727)"</f>
        <v>(143’727)</v>
      </c>
      <c r="N7" s="3"/>
      <c r="O7" s="5" t="str">
        <f>"(157’421)"</f>
        <v>(157’421)</v>
      </c>
      <c r="P7" s="3"/>
      <c r="Q7" s="5" t="s">
        <v>24</v>
      </c>
      <c r="R7" s="3"/>
      <c r="S7" s="5" t="str">
        <f>"(154’802)"</f>
        <v>(154’802)</v>
      </c>
    </row>
    <row r="8" spans="1:19" ht="15.75" thickTop="1" x14ac:dyDescent="0.25">
      <c r="A8" s="6" t="s">
        <v>25</v>
      </c>
      <c r="B8" s="3"/>
      <c r="C8" s="7" t="s">
        <v>20</v>
      </c>
      <c r="D8" s="3"/>
      <c r="E8" s="7" t="s">
        <v>20</v>
      </c>
      <c r="F8" s="3"/>
      <c r="G8" s="7" t="s">
        <v>20</v>
      </c>
      <c r="H8" s="3"/>
      <c r="I8" s="7" t="s">
        <v>20</v>
      </c>
      <c r="J8" s="3"/>
      <c r="K8" s="7" t="s">
        <v>20</v>
      </c>
      <c r="L8" s="3"/>
      <c r="M8" s="7" t="str">
        <f>"(13’850)"</f>
        <v>(13’850)</v>
      </c>
      <c r="N8" s="3"/>
      <c r="O8" s="5" t="str">
        <f>"(13’850)"</f>
        <v>(13’850)</v>
      </c>
      <c r="P8" s="3"/>
      <c r="Q8" s="7" t="str">
        <f>"(1’550)"</f>
        <v>(1’550)</v>
      </c>
      <c r="R8" s="3"/>
      <c r="S8" s="5" t="str">
        <f>"(15’400)"</f>
        <v>(15’400)</v>
      </c>
    </row>
    <row r="9" spans="1:19" x14ac:dyDescent="0.25">
      <c r="A9" s="6" t="s">
        <v>26</v>
      </c>
      <c r="B9" s="3"/>
      <c r="C9" s="7" t="s">
        <v>20</v>
      </c>
      <c r="D9" s="3"/>
      <c r="E9" s="7" t="s">
        <v>20</v>
      </c>
      <c r="F9" s="3"/>
      <c r="G9" s="7" t="s">
        <v>20</v>
      </c>
      <c r="H9" s="3"/>
      <c r="I9" s="7" t="s">
        <v>20</v>
      </c>
      <c r="J9" s="3"/>
      <c r="K9" s="7" t="s">
        <v>20</v>
      </c>
      <c r="L9" s="3"/>
      <c r="M9" s="7" t="str">
        <f>"(112’388)"</f>
        <v>(112’388)</v>
      </c>
      <c r="N9" s="3"/>
      <c r="O9" s="5" t="str">
        <f>"(112’388)"</f>
        <v>(112’388)</v>
      </c>
      <c r="P9" s="3"/>
      <c r="Q9" s="7" t="s">
        <v>20</v>
      </c>
      <c r="R9" s="3"/>
      <c r="S9" s="5" t="str">
        <f>"(112’388)"</f>
        <v>(112’388)</v>
      </c>
    </row>
    <row r="10" spans="1:19" x14ac:dyDescent="0.25">
      <c r="A10" s="6" t="s">
        <v>27</v>
      </c>
      <c r="B10" s="3"/>
      <c r="C10" s="7" t="s">
        <v>20</v>
      </c>
      <c r="D10" s="3"/>
      <c r="E10" s="7" t="str">
        <f>"(415)"</f>
        <v>(415)</v>
      </c>
      <c r="F10" s="3"/>
      <c r="G10" s="7">
        <v>127</v>
      </c>
      <c r="H10" s="3"/>
      <c r="I10" s="7" t="s">
        <v>20</v>
      </c>
      <c r="J10" s="3"/>
      <c r="K10" s="7" t="s">
        <v>20</v>
      </c>
      <c r="L10" s="3"/>
      <c r="M10" s="7" t="str">
        <f>"(1’070)"</f>
        <v>(1’070)</v>
      </c>
      <c r="N10" s="3"/>
      <c r="O10" s="5" t="str">
        <f>"(1’358)"</f>
        <v>(1’358)</v>
      </c>
      <c r="P10" s="3"/>
      <c r="Q10" s="7" t="s">
        <v>20</v>
      </c>
      <c r="R10" s="3"/>
      <c r="S10" s="5" t="str">
        <f>"(1’358)"</f>
        <v>(1’358)</v>
      </c>
    </row>
    <row r="11" spans="1:19" ht="26.25" x14ac:dyDescent="0.25">
      <c r="A11" s="6" t="s">
        <v>28</v>
      </c>
      <c r="B11" s="3"/>
      <c r="C11" s="7" t="s">
        <v>20</v>
      </c>
      <c r="D11" s="3"/>
      <c r="E11" s="7" t="s">
        <v>20</v>
      </c>
      <c r="F11" s="3"/>
      <c r="G11" s="7" t="s">
        <v>20</v>
      </c>
      <c r="H11" s="3"/>
      <c r="I11" s="7" t="s">
        <v>20</v>
      </c>
      <c r="J11" s="3"/>
      <c r="K11" s="7" t="s">
        <v>20</v>
      </c>
      <c r="L11" s="3"/>
      <c r="M11" s="7" t="s">
        <v>29</v>
      </c>
      <c r="N11" s="3"/>
      <c r="O11" s="5" t="s">
        <v>29</v>
      </c>
      <c r="P11" s="3"/>
      <c r="Q11" s="7" t="s">
        <v>20</v>
      </c>
      <c r="R11" s="3"/>
      <c r="S11" s="5" t="s">
        <v>29</v>
      </c>
    </row>
    <row r="12" spans="1:19" x14ac:dyDescent="0.25">
      <c r="A12" s="6" t="s">
        <v>30</v>
      </c>
      <c r="B12" s="3"/>
      <c r="C12" s="7" t="s">
        <v>20</v>
      </c>
      <c r="D12" s="3"/>
      <c r="E12" s="7" t="s">
        <v>20</v>
      </c>
      <c r="F12" s="3"/>
      <c r="G12" s="7" t="s">
        <v>20</v>
      </c>
      <c r="H12" s="3"/>
      <c r="I12" s="7" t="s">
        <v>20</v>
      </c>
      <c r="J12" s="3"/>
      <c r="K12" s="7" t="s">
        <v>20</v>
      </c>
      <c r="L12" s="3"/>
      <c r="M12" s="7" t="s">
        <v>20</v>
      </c>
      <c r="N12" s="3"/>
      <c r="O12" s="5" t="s">
        <v>20</v>
      </c>
      <c r="P12" s="3"/>
      <c r="Q12" s="7" t="str">
        <f>"(4’564)"</f>
        <v>(4’564)</v>
      </c>
      <c r="R12" s="3"/>
      <c r="S12" s="5" t="str">
        <f>"(4’564)"</f>
        <v>(4’564)</v>
      </c>
    </row>
    <row r="13" spans="1:19" ht="15.75" thickBot="1" x14ac:dyDescent="0.3">
      <c r="A13" s="8" t="s">
        <v>31</v>
      </c>
      <c r="B13" s="3"/>
      <c r="C13" s="5" t="s">
        <v>20</v>
      </c>
      <c r="D13" s="3"/>
      <c r="E13" s="5" t="str">
        <f>"(415)"</f>
        <v>(415)</v>
      </c>
      <c r="F13" s="3"/>
      <c r="G13" s="5">
        <v>127</v>
      </c>
      <c r="H13" s="3"/>
      <c r="I13" s="5" t="s">
        <v>20</v>
      </c>
      <c r="J13" s="3"/>
      <c r="K13" s="5" t="s">
        <v>20</v>
      </c>
      <c r="L13" s="3"/>
      <c r="M13" s="5" t="str">
        <f>"(126’238)"</f>
        <v>(126’238)</v>
      </c>
      <c r="N13" s="3"/>
      <c r="O13" s="5" t="str">
        <f>"(126’526)"</f>
        <v>(126’526)</v>
      </c>
      <c r="P13" s="3"/>
      <c r="Q13" s="5" t="str">
        <f>"(6’114)"</f>
        <v>(6’114)</v>
      </c>
      <c r="R13" s="3"/>
      <c r="S13" s="5" t="str">
        <f>"(132’640)"</f>
        <v>(132’640)</v>
      </c>
    </row>
    <row r="14" spans="1:19" ht="27.75" thickTop="1" thickBot="1" x14ac:dyDescent="0.3">
      <c r="A14" s="8" t="s">
        <v>32</v>
      </c>
      <c r="B14" s="3"/>
      <c r="C14" s="5" t="s">
        <v>13</v>
      </c>
      <c r="D14" s="3"/>
      <c r="E14" s="5" t="str">
        <f>"(955)"</f>
        <v>(955)</v>
      </c>
      <c r="F14" s="3"/>
      <c r="G14" s="5" t="s">
        <v>33</v>
      </c>
      <c r="H14" s="3"/>
      <c r="I14" s="5" t="str">
        <f>"(58’592)"</f>
        <v>(58’592)</v>
      </c>
      <c r="J14" s="3"/>
      <c r="K14" s="5" t="s">
        <v>20</v>
      </c>
      <c r="L14" s="3"/>
      <c r="M14" s="5" t="s">
        <v>34</v>
      </c>
      <c r="N14" s="3"/>
      <c r="O14" s="5" t="s">
        <v>35</v>
      </c>
      <c r="P14" s="3"/>
      <c r="Q14" s="5" t="s">
        <v>36</v>
      </c>
      <c r="R14" s="3"/>
      <c r="S14" s="5" t="s">
        <v>37</v>
      </c>
    </row>
    <row r="15" spans="1:19" ht="27" thickTop="1" x14ac:dyDescent="0.25">
      <c r="A15" s="4" t="s">
        <v>38</v>
      </c>
      <c r="B15" s="3"/>
      <c r="C15" s="5" t="s">
        <v>13</v>
      </c>
      <c r="D15" s="3"/>
      <c r="E15" s="5" t="str">
        <f>"(4’468)"</f>
        <v>(4’468)</v>
      </c>
      <c r="F15" s="3"/>
      <c r="G15" s="5" t="s">
        <v>39</v>
      </c>
      <c r="H15" s="3"/>
      <c r="I15" s="5" t="str">
        <f>"(35’119)"</f>
        <v>(35’119)</v>
      </c>
      <c r="J15" s="3"/>
      <c r="K15" s="5">
        <v>9</v>
      </c>
      <c r="L15" s="3"/>
      <c r="M15" s="5" t="s">
        <v>40</v>
      </c>
      <c r="N15" s="3"/>
      <c r="O15" s="5" t="s">
        <v>41</v>
      </c>
      <c r="P15" s="3"/>
      <c r="Q15" s="5" t="s">
        <v>42</v>
      </c>
      <c r="R15" s="3"/>
      <c r="S15" s="5" t="s">
        <v>43</v>
      </c>
    </row>
    <row r="16" spans="1:19" ht="26.25" x14ac:dyDescent="0.25">
      <c r="A16" s="6" t="s">
        <v>19</v>
      </c>
      <c r="B16" s="3"/>
      <c r="C16" s="7" t="s">
        <v>20</v>
      </c>
      <c r="D16" s="3"/>
      <c r="E16" s="7" t="s">
        <v>20</v>
      </c>
      <c r="F16" s="3"/>
      <c r="G16" s="7" t="s">
        <v>20</v>
      </c>
      <c r="H16" s="3"/>
      <c r="I16" s="7" t="s">
        <v>20</v>
      </c>
      <c r="J16" s="3"/>
      <c r="K16" s="7" t="s">
        <v>20</v>
      </c>
      <c r="L16" s="3"/>
      <c r="M16" s="7" t="s">
        <v>44</v>
      </c>
      <c r="N16" s="3"/>
      <c r="O16" s="5" t="s">
        <v>44</v>
      </c>
      <c r="P16" s="3"/>
      <c r="Q16" s="7" t="s">
        <v>45</v>
      </c>
      <c r="R16" s="3"/>
      <c r="S16" s="5" t="s">
        <v>46</v>
      </c>
    </row>
    <row r="17" spans="1:19" x14ac:dyDescent="0.25">
      <c r="A17" s="6" t="s">
        <v>22</v>
      </c>
      <c r="B17" s="3"/>
      <c r="C17" s="7" t="s">
        <v>20</v>
      </c>
      <c r="D17" s="3"/>
      <c r="E17" s="7" t="s">
        <v>20</v>
      </c>
      <c r="F17" s="3"/>
      <c r="G17" s="7" t="s">
        <v>20</v>
      </c>
      <c r="H17" s="3"/>
      <c r="I17" s="7" t="str">
        <f>"(9’749)"</f>
        <v>(9’749)</v>
      </c>
      <c r="J17" s="3"/>
      <c r="K17" s="7" t="str">
        <f>"(39)"</f>
        <v>(39)</v>
      </c>
      <c r="L17" s="3"/>
      <c r="M17" s="7" t="str">
        <f>"(10’646)"</f>
        <v>(10’646)</v>
      </c>
      <c r="N17" s="3"/>
      <c r="O17" s="5" t="str">
        <f>"(20’434)"</f>
        <v>(20’434)</v>
      </c>
      <c r="P17" s="3"/>
      <c r="Q17" s="7" t="str">
        <f>"(35)"</f>
        <v>(35)</v>
      </c>
      <c r="R17" s="3"/>
      <c r="S17" s="5" t="str">
        <f>"(20’469)"</f>
        <v>(20’469)</v>
      </c>
    </row>
    <row r="18" spans="1:19" ht="27" thickBot="1" x14ac:dyDescent="0.3">
      <c r="A18" s="8" t="s">
        <v>23</v>
      </c>
      <c r="B18" s="3"/>
      <c r="C18" s="5" t="s">
        <v>20</v>
      </c>
      <c r="D18" s="3"/>
      <c r="E18" s="5" t="s">
        <v>20</v>
      </c>
      <c r="F18" s="3"/>
      <c r="G18" s="5" t="s">
        <v>20</v>
      </c>
      <c r="H18" s="3"/>
      <c r="I18" s="5" t="str">
        <f>"(9’749)"</f>
        <v>(9’749)</v>
      </c>
      <c r="J18" s="3"/>
      <c r="K18" s="5" t="str">
        <f>"(39)"</f>
        <v>(39)</v>
      </c>
      <c r="L18" s="3"/>
      <c r="M18" s="5" t="s">
        <v>47</v>
      </c>
      <c r="N18" s="3"/>
      <c r="O18" s="5" t="s">
        <v>48</v>
      </c>
      <c r="P18" s="3"/>
      <c r="Q18" s="5" t="s">
        <v>49</v>
      </c>
      <c r="R18" s="3"/>
      <c r="S18" s="5" t="s">
        <v>50</v>
      </c>
    </row>
    <row r="19" spans="1:19" ht="15.75" thickTop="1" x14ac:dyDescent="0.25">
      <c r="A19" s="6" t="s">
        <v>51</v>
      </c>
      <c r="B19" s="3"/>
      <c r="C19" s="7" t="s">
        <v>20</v>
      </c>
      <c r="D19" s="3"/>
      <c r="E19" s="7" t="s">
        <v>20</v>
      </c>
      <c r="F19" s="3"/>
      <c r="G19" s="7" t="s">
        <v>20</v>
      </c>
      <c r="H19" s="3"/>
      <c r="I19" s="7" t="s">
        <v>20</v>
      </c>
      <c r="J19" s="3"/>
      <c r="K19" s="7" t="s">
        <v>20</v>
      </c>
      <c r="L19" s="3"/>
      <c r="M19" s="7" t="str">
        <f>"(9’202)"</f>
        <v>(9’202)</v>
      </c>
      <c r="N19" s="3"/>
      <c r="O19" s="5" t="str">
        <f>"(9’202)"</f>
        <v>(9’202)</v>
      </c>
      <c r="P19" s="3"/>
      <c r="Q19" s="7" t="str">
        <f>"(1’218)"</f>
        <v>(1’218)</v>
      </c>
      <c r="R19" s="3"/>
      <c r="S19" s="5" t="str">
        <f>"(10’420)"</f>
        <v>(10’420)</v>
      </c>
    </row>
    <row r="20" spans="1:19" x14ac:dyDescent="0.25">
      <c r="A20" s="6" t="s">
        <v>27</v>
      </c>
      <c r="B20" s="3"/>
      <c r="C20" s="7" t="s">
        <v>20</v>
      </c>
      <c r="D20" s="3"/>
      <c r="E20" s="7" t="s">
        <v>52</v>
      </c>
      <c r="F20" s="3"/>
      <c r="G20" s="7" t="str">
        <f>"(2’550)"</f>
        <v>(2’550)</v>
      </c>
      <c r="H20" s="3"/>
      <c r="I20" s="7" t="s">
        <v>20</v>
      </c>
      <c r="J20" s="3"/>
      <c r="K20" s="7" t="s">
        <v>20</v>
      </c>
      <c r="L20" s="3"/>
      <c r="M20" s="7" t="str">
        <f>"(1’730)"</f>
        <v>(1’730)</v>
      </c>
      <c r="N20" s="3"/>
      <c r="O20" s="5" t="str">
        <f>"(352)"</f>
        <v>(352)</v>
      </c>
      <c r="P20" s="3"/>
      <c r="Q20" s="7" t="s">
        <v>20</v>
      </c>
      <c r="R20" s="3"/>
      <c r="S20" s="5" t="str">
        <f>"(352)"</f>
        <v>(352)</v>
      </c>
    </row>
    <row r="21" spans="1:19" ht="26.25" x14ac:dyDescent="0.25">
      <c r="A21" s="6" t="s">
        <v>28</v>
      </c>
      <c r="B21" s="3"/>
      <c r="C21" s="7" t="s">
        <v>20</v>
      </c>
      <c r="D21" s="3"/>
      <c r="E21" s="7" t="s">
        <v>20</v>
      </c>
      <c r="F21" s="3"/>
      <c r="G21" s="7" t="s">
        <v>20</v>
      </c>
      <c r="H21" s="3"/>
      <c r="I21" s="7" t="s">
        <v>20</v>
      </c>
      <c r="J21" s="3"/>
      <c r="K21" s="7" t="s">
        <v>20</v>
      </c>
      <c r="L21" s="3"/>
      <c r="M21" s="7" t="s">
        <v>53</v>
      </c>
      <c r="N21" s="3"/>
      <c r="O21" s="5" t="s">
        <v>53</v>
      </c>
      <c r="P21" s="3"/>
      <c r="Q21" s="7" t="s">
        <v>20</v>
      </c>
      <c r="R21" s="3"/>
      <c r="S21" s="5" t="s">
        <v>53</v>
      </c>
    </row>
    <row r="22" spans="1:19" x14ac:dyDescent="0.25">
      <c r="A22" s="6" t="s">
        <v>30</v>
      </c>
      <c r="B22" s="3"/>
      <c r="C22" s="7" t="s">
        <v>20</v>
      </c>
      <c r="D22" s="3"/>
      <c r="E22" s="7" t="s">
        <v>20</v>
      </c>
      <c r="F22" s="3"/>
      <c r="G22" s="7">
        <v>114</v>
      </c>
      <c r="H22" s="3"/>
      <c r="I22" s="7" t="s">
        <v>20</v>
      </c>
      <c r="J22" s="3"/>
      <c r="K22" s="7" t="s">
        <v>20</v>
      </c>
      <c r="L22" s="3"/>
      <c r="M22" s="7" t="s">
        <v>20</v>
      </c>
      <c r="N22" s="3"/>
      <c r="O22" s="5">
        <v>114</v>
      </c>
      <c r="P22" s="3"/>
      <c r="Q22" s="7" t="str">
        <f>"(114)"</f>
        <v>(114)</v>
      </c>
      <c r="R22" s="3"/>
      <c r="S22" s="5" t="s">
        <v>20</v>
      </c>
    </row>
    <row r="23" spans="1:19" ht="15.75" thickBot="1" x14ac:dyDescent="0.3">
      <c r="A23" s="8" t="s">
        <v>31</v>
      </c>
      <c r="B23" s="3"/>
      <c r="C23" s="5" t="s">
        <v>20</v>
      </c>
      <c r="D23" s="3"/>
      <c r="E23" s="5" t="s">
        <v>52</v>
      </c>
      <c r="F23" s="3"/>
      <c r="G23" s="5" t="str">
        <f>"(2’436)"</f>
        <v>(2’436)</v>
      </c>
      <c r="H23" s="3"/>
      <c r="I23" s="5" t="s">
        <v>20</v>
      </c>
      <c r="J23" s="3"/>
      <c r="K23" s="5" t="s">
        <v>20</v>
      </c>
      <c r="L23" s="3"/>
      <c r="M23" s="5" t="str">
        <f>"(8’317)"</f>
        <v>(8’317)</v>
      </c>
      <c r="N23" s="3"/>
      <c r="O23" s="5" t="str">
        <f>"(6’825)"</f>
        <v>(6’825)</v>
      </c>
      <c r="P23" s="3"/>
      <c r="Q23" s="5" t="str">
        <f>"(1’332)"</f>
        <v>(1’332)</v>
      </c>
      <c r="R23" s="3"/>
      <c r="S23" s="5" t="str">
        <f>"(8’157)"</f>
        <v>(8’157)</v>
      </c>
    </row>
    <row r="24" spans="1:19" ht="27" thickTop="1" x14ac:dyDescent="0.25">
      <c r="A24" s="4" t="s">
        <v>54</v>
      </c>
      <c r="B24" s="10"/>
      <c r="C24" s="5" t="s">
        <v>13</v>
      </c>
      <c r="D24" s="10"/>
      <c r="E24" s="5" t="str">
        <f>"(540)"</f>
        <v>(540)</v>
      </c>
      <c r="F24" s="10"/>
      <c r="G24" s="5" t="s">
        <v>14</v>
      </c>
      <c r="H24" s="10"/>
      <c r="I24" s="5" t="str">
        <f>"(44’868)"</f>
        <v>(44’868)</v>
      </c>
      <c r="J24" s="10"/>
      <c r="K24" s="5" t="str">
        <f>"(30)"</f>
        <v>(30)</v>
      </c>
      <c r="L24" s="10"/>
      <c r="M24" s="5" t="s">
        <v>15</v>
      </c>
      <c r="N24" s="10"/>
      <c r="O24" s="5" t="s">
        <v>16</v>
      </c>
      <c r="P24" s="10"/>
      <c r="Q24" s="5" t="s">
        <v>17</v>
      </c>
      <c r="R24" s="10"/>
      <c r="S24" s="5" t="s">
        <v>18</v>
      </c>
    </row>
  </sheetData>
  <mergeCells count="1">
    <mergeCell ref="G2:M2"/>
  </mergeCell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implenia_gb20_veraenderungen_de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2021-03-02T14:34:56Z</dcterms:created>
  <dcterms:modified xsi:type="dcterms:W3CDTF">2021-03-02T14:34:56Z</dcterms:modified>
</cp:coreProperties>
</file>