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cleanx01impleniaib20vorwortde\10\"/>
    </mc:Choice>
  </mc:AlternateContent>
  <xr:revisionPtr revIDLastSave="0" documentId="13_ncr:40009_{1B3B280C-BD19-4C0C-9A0F-3F7EE6CBB1C3}" xr6:coauthVersionLast="46" xr6:coauthVersionMax="46" xr10:uidLastSave="{00000000-0000-0000-0000-000000000000}"/>
  <bookViews>
    <workbookView xWindow="3525" yWindow="7245" windowWidth="20340" windowHeight="11835"/>
  </bookViews>
  <sheets>
    <sheet name="implenia_gb20_fuenfjahresueb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I18" i="1"/>
  <c r="G18" i="1"/>
  <c r="E18" i="1"/>
  <c r="C18" i="1"/>
  <c r="G15" i="1"/>
  <c r="C15" i="1"/>
  <c r="K14" i="1"/>
  <c r="G14" i="1"/>
  <c r="E14" i="1"/>
  <c r="K13" i="1"/>
  <c r="I13" i="1"/>
  <c r="G13" i="1"/>
  <c r="E13" i="1"/>
  <c r="C13" i="1"/>
  <c r="C12" i="1"/>
  <c r="C10" i="1"/>
  <c r="C9" i="1"/>
  <c r="K8" i="1"/>
  <c r="I8" i="1"/>
  <c r="G8" i="1"/>
  <c r="E8" i="1"/>
  <c r="C8" i="1"/>
  <c r="C7" i="1"/>
</calcChain>
</file>

<file path=xl/sharedStrings.xml><?xml version="1.0" encoding="utf-8"?>
<sst xmlns="http://schemas.openxmlformats.org/spreadsheetml/2006/main" count="64" uniqueCount="64">
  <si>
    <t>Fünfjahresübersicht Implenia Gruppe</t>
  </si>
  <si>
    <t>in TCHF</t>
  </si>
  <si>
    <t>Auftragsbestand (per 31.12.)</t>
  </si>
  <si>
    <t>6’386’284</t>
  </si>
  <si>
    <t>6’157’507</t>
  </si>
  <si>
    <t>6’248’291</t>
  </si>
  <si>
    <t>6’043’261</t>
  </si>
  <si>
    <t>5’171’795</t>
  </si>
  <si>
    <t>Erfolgsrechnung</t>
  </si>
  <si>
    <t>Produktionsleistung</t>
  </si>
  <si>
    <t>4’060’298</t>
  </si>
  <si>
    <t>4’517’550</t>
  </si>
  <si>
    <t>4’452’761</t>
  </si>
  <si>
    <t>3’926’727</t>
  </si>
  <si>
    <t>3’320’418</t>
  </si>
  <si>
    <t>Konzernumsatz</t>
  </si>
  <si>
    <t>3’988’946</t>
  </si>
  <si>
    <t>4’430’833</t>
  </si>
  <si>
    <t>4’364’473</t>
  </si>
  <si>
    <t>3’859’478</t>
  </si>
  <si>
    <t>3’266’986</t>
  </si>
  <si>
    <t>EBITDA</t>
  </si>
  <si>
    <t>186’768</t>
  </si>
  <si>
    <t>89’726</t>
  </si>
  <si>
    <t>173’835</t>
  </si>
  <si>
    <t>166’184</t>
  </si>
  <si>
    <t>Abschreibungen und Amortisationen</t>
  </si>
  <si>
    <t>EBIT</t>
  </si>
  <si>
    <t>63’507</t>
  </si>
  <si>
    <t>12’935</t>
  </si>
  <si>
    <t>63’591</t>
  </si>
  <si>
    <t>97’907</t>
  </si>
  <si>
    <t>Konzernergebnis</t>
  </si>
  <si>
    <t>33’920</t>
  </si>
  <si>
    <t>39’033</t>
  </si>
  <si>
    <t>64’453</t>
  </si>
  <si>
    <t>Geldflussrechnung</t>
  </si>
  <si>
    <t>Geldfluss aus betrieblicher Tätigkeit</t>
  </si>
  <si>
    <t>143’549</t>
  </si>
  <si>
    <t>16’052</t>
  </si>
  <si>
    <t>197’345</t>
  </si>
  <si>
    <t>62’429</t>
  </si>
  <si>
    <t>Geldfluss aus Investitionstätigkeit</t>
  </si>
  <si>
    <t>Geldfluss aus Finanzierungstätigkeit</t>
  </si>
  <si>
    <t>4’161</t>
  </si>
  <si>
    <t>23’112</t>
  </si>
  <si>
    <t>Free Cashflow</t>
  </si>
  <si>
    <t>84’871</t>
  </si>
  <si>
    <t>162’535</t>
  </si>
  <si>
    <t>27’942</t>
  </si>
  <si>
    <t>Investitionstätigkeit</t>
  </si>
  <si>
    <t>Investitionen in Immobiliengeschäfte</t>
  </si>
  <si>
    <t>57’926</t>
  </si>
  <si>
    <t>53’170</t>
  </si>
  <si>
    <t>62’821</t>
  </si>
  <si>
    <t>39’802</t>
  </si>
  <si>
    <t>49’016</t>
  </si>
  <si>
    <t>Devestitionen in Immobiliengeschäfte</t>
  </si>
  <si>
    <t>Investitionen in Sachanlagen</t>
  </si>
  <si>
    <t>52’106</t>
  </si>
  <si>
    <t>70’635</t>
  </si>
  <si>
    <t>80’025</t>
  </si>
  <si>
    <t>70’050</t>
  </si>
  <si>
    <t>61’243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</si>
</sst>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1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Alignment="1">
      <alignment wrapText="1"/>
    </xf>
    <xf numFmtId="0" fontId="20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N3" sqref="N3"/>
    </sheetView>
  </sheetViews>
  <sheetFormatPr baseColWidth="10" defaultRowHeight="15" x14ac:dyDescent="0.25"/>
  <cols>
    <col min="1" max="1" width="44.85546875" customWidth="1"/>
    <col min="2" max="2" width="0.7109375" customWidth="1"/>
    <col min="3" max="3" width="8.85546875" bestFit="1" customWidth="1"/>
    <col min="4" max="4" width="0.7109375" customWidth="1"/>
    <col min="5" max="5" width="8.85546875" bestFit="1" customWidth="1"/>
    <col min="6" max="6" width="0.7109375" customWidth="1"/>
    <col min="7" max="7" width="8.85546875" bestFit="1" customWidth="1"/>
    <col min="8" max="8" width="0.7109375" customWidth="1"/>
    <col min="9" max="9" width="8.85546875" bestFit="1" customWidth="1"/>
    <col min="10" max="10" width="0.7109375" customWidth="1"/>
    <col min="11" max="11" width="8.85546875" bestFit="1" customWidth="1"/>
  </cols>
  <sheetData>
    <row r="1" spans="1:11" ht="27.75" customHeight="1" x14ac:dyDescent="0.3">
      <c r="A1" s="11" t="s">
        <v>0</v>
      </c>
      <c r="B1" s="8"/>
      <c r="C1" s="1"/>
      <c r="D1" s="8"/>
      <c r="E1" s="1"/>
      <c r="F1" s="8"/>
      <c r="G1" s="1"/>
      <c r="H1" s="8"/>
      <c r="I1" s="1"/>
      <c r="J1" s="8"/>
      <c r="K1" s="1"/>
    </row>
    <row r="2" spans="1:11" x14ac:dyDescent="0.25">
      <c r="A2" s="2" t="s">
        <v>1</v>
      </c>
      <c r="B2" s="3"/>
      <c r="C2" s="4">
        <v>2020</v>
      </c>
      <c r="D2" s="3"/>
      <c r="E2" s="4">
        <v>2019</v>
      </c>
      <c r="F2" s="3"/>
      <c r="G2" s="4">
        <v>2018</v>
      </c>
      <c r="H2" s="3"/>
      <c r="I2" s="4">
        <v>2017</v>
      </c>
      <c r="J2" s="3"/>
      <c r="K2" s="4">
        <v>2016</v>
      </c>
    </row>
    <row r="3" spans="1:11" x14ac:dyDescent="0.25">
      <c r="A3" s="2" t="s">
        <v>2</v>
      </c>
      <c r="B3" s="3"/>
      <c r="C3" s="4" t="s">
        <v>3</v>
      </c>
      <c r="D3" s="3"/>
      <c r="E3" s="6" t="s">
        <v>4</v>
      </c>
      <c r="F3" s="10"/>
      <c r="G3" s="6" t="s">
        <v>5</v>
      </c>
      <c r="H3" s="10"/>
      <c r="I3" s="6" t="s">
        <v>6</v>
      </c>
      <c r="J3" s="10"/>
      <c r="K3" s="6" t="s">
        <v>7</v>
      </c>
    </row>
    <row r="4" spans="1:11" x14ac:dyDescent="0.25">
      <c r="A4" s="2" t="s">
        <v>8</v>
      </c>
      <c r="B4" s="3"/>
      <c r="C4" s="1"/>
      <c r="D4" s="3"/>
      <c r="E4" s="1"/>
      <c r="F4" s="3"/>
      <c r="G4" s="1"/>
      <c r="H4" s="3"/>
      <c r="I4" s="1"/>
      <c r="J4" s="3"/>
      <c r="K4" s="1"/>
    </row>
    <row r="5" spans="1:11" x14ac:dyDescent="0.25">
      <c r="A5" s="5" t="s">
        <v>9</v>
      </c>
      <c r="B5" s="3"/>
      <c r="C5" s="4" t="s">
        <v>10</v>
      </c>
      <c r="D5" s="3"/>
      <c r="E5" s="6" t="s">
        <v>11</v>
      </c>
      <c r="F5" s="3"/>
      <c r="G5" s="6" t="s">
        <v>12</v>
      </c>
      <c r="H5" s="3"/>
      <c r="I5" s="6" t="s">
        <v>13</v>
      </c>
      <c r="J5" s="3"/>
      <c r="K5" s="6" t="s">
        <v>14</v>
      </c>
    </row>
    <row r="6" spans="1:11" x14ac:dyDescent="0.25">
      <c r="A6" s="5" t="s">
        <v>15</v>
      </c>
      <c r="B6" s="3"/>
      <c r="C6" s="4" t="s">
        <v>16</v>
      </c>
      <c r="D6" s="3"/>
      <c r="E6" s="6" t="s">
        <v>17</v>
      </c>
      <c r="F6" s="3"/>
      <c r="G6" s="6" t="s">
        <v>18</v>
      </c>
      <c r="H6" s="3"/>
      <c r="I6" s="6" t="s">
        <v>19</v>
      </c>
      <c r="J6" s="3"/>
      <c r="K6" s="6" t="s">
        <v>20</v>
      </c>
    </row>
    <row r="7" spans="1:11" ht="15.75" thickBot="1" x14ac:dyDescent="0.3">
      <c r="A7" s="7" t="s">
        <v>21</v>
      </c>
      <c r="B7" s="3"/>
      <c r="C7" s="4" t="str">
        <f>"(4’891)"</f>
        <v>(4’891)</v>
      </c>
      <c r="D7" s="3"/>
      <c r="E7" s="4" t="s">
        <v>22</v>
      </c>
      <c r="F7" s="3"/>
      <c r="G7" s="4" t="s">
        <v>23</v>
      </c>
      <c r="H7" s="3"/>
      <c r="I7" s="4" t="s">
        <v>24</v>
      </c>
      <c r="J7" s="3"/>
      <c r="K7" s="4" t="s">
        <v>25</v>
      </c>
    </row>
    <row r="8" spans="1:11" ht="15.75" thickTop="1" x14ac:dyDescent="0.25">
      <c r="A8" s="5" t="s">
        <v>26</v>
      </c>
      <c r="B8" s="3"/>
      <c r="C8" s="4" t="str">
        <f>"(141’866)"</f>
        <v>(141’866)</v>
      </c>
      <c r="D8" s="3"/>
      <c r="E8" s="6" t="str">
        <f>"(123’261)"</f>
        <v>(123’261)</v>
      </c>
      <c r="F8" s="3"/>
      <c r="G8" s="6" t="str">
        <f>"(76’791)"</f>
        <v>(76’791)</v>
      </c>
      <c r="H8" s="3"/>
      <c r="I8" s="6" t="str">
        <f>"(110’244)"</f>
        <v>(110’244)</v>
      </c>
      <c r="J8" s="3"/>
      <c r="K8" s="6" t="str">
        <f>"(68’277)"</f>
        <v>(68’277)</v>
      </c>
    </row>
    <row r="9" spans="1:11" ht="15.75" thickBot="1" x14ac:dyDescent="0.3">
      <c r="A9" s="7" t="s">
        <v>27</v>
      </c>
      <c r="B9" s="3"/>
      <c r="C9" s="4" t="str">
        <f>"(146’757)"</f>
        <v>(146’757)</v>
      </c>
      <c r="D9" s="3"/>
      <c r="E9" s="4" t="s">
        <v>28</v>
      </c>
      <c r="F9" s="3"/>
      <c r="G9" s="4" t="s">
        <v>29</v>
      </c>
      <c r="H9" s="3"/>
      <c r="I9" s="4" t="s">
        <v>30</v>
      </c>
      <c r="J9" s="3"/>
      <c r="K9" s="4" t="s">
        <v>31</v>
      </c>
    </row>
    <row r="10" spans="1:11" ht="16.5" thickTop="1" thickBot="1" x14ac:dyDescent="0.3">
      <c r="A10" s="7" t="s">
        <v>32</v>
      </c>
      <c r="B10" s="3"/>
      <c r="C10" s="4" t="str">
        <f>"(132’052)"</f>
        <v>(132’052)</v>
      </c>
      <c r="D10" s="3"/>
      <c r="E10" s="4" t="s">
        <v>33</v>
      </c>
      <c r="F10" s="3"/>
      <c r="G10" s="4">
        <v>504</v>
      </c>
      <c r="H10" s="3"/>
      <c r="I10" s="4" t="s">
        <v>34</v>
      </c>
      <c r="J10" s="3"/>
      <c r="K10" s="4" t="s">
        <v>35</v>
      </c>
    </row>
    <row r="11" spans="1:11" ht="15.75" thickTop="1" x14ac:dyDescent="0.25">
      <c r="A11" s="2" t="s">
        <v>36</v>
      </c>
      <c r="B11" s="3"/>
      <c r="C11" s="1"/>
      <c r="D11" s="3"/>
      <c r="E11" s="1"/>
      <c r="F11" s="3"/>
      <c r="G11" s="1"/>
      <c r="H11" s="3"/>
      <c r="I11" s="1"/>
      <c r="J11" s="3"/>
      <c r="K11" s="1"/>
    </row>
    <row r="12" spans="1:11" x14ac:dyDescent="0.25">
      <c r="A12" s="5" t="s">
        <v>37</v>
      </c>
      <c r="B12" s="3"/>
      <c r="C12" s="4" t="str">
        <f>"(161’533)"</f>
        <v>(161’533)</v>
      </c>
      <c r="D12" s="3"/>
      <c r="E12" s="6" t="s">
        <v>38</v>
      </c>
      <c r="F12" s="3"/>
      <c r="G12" s="6" t="s">
        <v>39</v>
      </c>
      <c r="H12" s="3"/>
      <c r="I12" s="6" t="s">
        <v>40</v>
      </c>
      <c r="J12" s="3"/>
      <c r="K12" s="6" t="s">
        <v>41</v>
      </c>
    </row>
    <row r="13" spans="1:11" x14ac:dyDescent="0.25">
      <c r="A13" s="5" t="s">
        <v>42</v>
      </c>
      <c r="B13" s="3"/>
      <c r="C13" s="4" t="str">
        <f>"(31’809)"</f>
        <v>(31’809)</v>
      </c>
      <c r="D13" s="3"/>
      <c r="E13" s="6" t="str">
        <f>"(58’678)"</f>
        <v>(58’678)</v>
      </c>
      <c r="F13" s="3"/>
      <c r="G13" s="6" t="str">
        <f>"(68’638)"</f>
        <v>(68’638)</v>
      </c>
      <c r="H13" s="3"/>
      <c r="I13" s="6" t="str">
        <f>"(34’810)"</f>
        <v>(34’810)</v>
      </c>
      <c r="J13" s="3"/>
      <c r="K13" s="6" t="str">
        <f>"(34’487)"</f>
        <v>(34’487)</v>
      </c>
    </row>
    <row r="14" spans="1:11" x14ac:dyDescent="0.25">
      <c r="A14" s="5" t="s">
        <v>43</v>
      </c>
      <c r="B14" s="3"/>
      <c r="C14" s="4" t="s">
        <v>44</v>
      </c>
      <c r="D14" s="3"/>
      <c r="E14" s="6" t="str">
        <f>"(79’732)"</f>
        <v>(79’732)</v>
      </c>
      <c r="F14" s="3"/>
      <c r="G14" s="6" t="str">
        <f>"(14’872)"</f>
        <v>(14’872)</v>
      </c>
      <c r="H14" s="3"/>
      <c r="I14" s="6" t="s">
        <v>45</v>
      </c>
      <c r="J14" s="3"/>
      <c r="K14" s="6" t="str">
        <f>"(114’573)"</f>
        <v>(114’573)</v>
      </c>
    </row>
    <row r="15" spans="1:11" ht="15.75" thickBot="1" x14ac:dyDescent="0.3">
      <c r="A15" s="7" t="s">
        <v>46</v>
      </c>
      <c r="B15" s="3"/>
      <c r="C15" s="4" t="str">
        <f>"(193’342)"</f>
        <v>(193’342)</v>
      </c>
      <c r="D15" s="3"/>
      <c r="E15" s="4" t="s">
        <v>47</v>
      </c>
      <c r="F15" s="3"/>
      <c r="G15" s="4" t="str">
        <f>"(52’586)"</f>
        <v>(52’586)</v>
      </c>
      <c r="H15" s="3"/>
      <c r="I15" s="4" t="s">
        <v>48</v>
      </c>
      <c r="J15" s="3"/>
      <c r="K15" s="4" t="s">
        <v>49</v>
      </c>
    </row>
    <row r="16" spans="1:11" ht="15.75" thickTop="1" x14ac:dyDescent="0.25">
      <c r="A16" s="2" t="s">
        <v>50</v>
      </c>
      <c r="B16" s="3"/>
      <c r="C16" s="1"/>
      <c r="D16" s="3"/>
      <c r="E16" s="1"/>
      <c r="F16" s="3"/>
      <c r="G16" s="1"/>
      <c r="H16" s="3"/>
      <c r="I16" s="1"/>
      <c r="J16" s="3"/>
      <c r="K16" s="1"/>
    </row>
    <row r="17" spans="1:11" x14ac:dyDescent="0.25">
      <c r="A17" s="5" t="s">
        <v>51</v>
      </c>
      <c r="B17" s="3"/>
      <c r="C17" s="4" t="s">
        <v>52</v>
      </c>
      <c r="D17" s="3"/>
      <c r="E17" s="6" t="s">
        <v>53</v>
      </c>
      <c r="F17" s="3"/>
      <c r="G17" s="6" t="s">
        <v>54</v>
      </c>
      <c r="H17" s="3"/>
      <c r="I17" s="6" t="s">
        <v>55</v>
      </c>
      <c r="J17" s="3"/>
      <c r="K17" s="6" t="s">
        <v>56</v>
      </c>
    </row>
    <row r="18" spans="1:11" x14ac:dyDescent="0.25">
      <c r="A18" s="5" t="s">
        <v>57</v>
      </c>
      <c r="B18" s="3"/>
      <c r="C18" s="4" t="str">
        <f>"(116’510)"</f>
        <v>(116’510)</v>
      </c>
      <c r="D18" s="3"/>
      <c r="E18" s="6" t="str">
        <f>"(48’951)"</f>
        <v>(48’951)</v>
      </c>
      <c r="F18" s="3"/>
      <c r="G18" s="6" t="str">
        <f>"(35’584)"</f>
        <v>(35’584)</v>
      </c>
      <c r="H18" s="3"/>
      <c r="I18" s="6" t="str">
        <f>"(67’378)"</f>
        <v>(67’378)</v>
      </c>
      <c r="J18" s="3"/>
      <c r="K18" s="6" t="str">
        <f>"(59’472)"</f>
        <v>(59’472)</v>
      </c>
    </row>
    <row r="19" spans="1:11" x14ac:dyDescent="0.25">
      <c r="A19" s="5" t="s">
        <v>58</v>
      </c>
      <c r="B19" s="9"/>
      <c r="C19" s="4" t="s">
        <v>59</v>
      </c>
      <c r="D19" s="9"/>
      <c r="E19" s="6" t="s">
        <v>60</v>
      </c>
      <c r="F19" s="9"/>
      <c r="G19" s="6" t="s">
        <v>61</v>
      </c>
      <c r="H19" s="9"/>
      <c r="I19" s="6" t="s">
        <v>62</v>
      </c>
      <c r="J19" s="9"/>
      <c r="K19" s="6" t="s">
        <v>63</v>
      </c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implenia_gb20_fuenfjahresuebers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2021-03-02T13:52:24Z</dcterms:created>
  <dcterms:modified xsi:type="dcterms:W3CDTF">2021-03-02T13:54:35Z</dcterms:modified>
</cp:coreProperties>
</file>